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schumach\Desktop\11Heroes\"/>
    </mc:Choice>
  </mc:AlternateContent>
  <bookViews>
    <workbookView xWindow="0" yWindow="0" windowWidth="28800" windowHeight="12300"/>
  </bookViews>
  <sheets>
    <sheet name="Tabelle1" sheetId="1" r:id="rId1"/>
  </sheets>
  <definedNames>
    <definedName name="_xlnm._FilterDatabase" localSheetId="0" hidden="1">Tabelle1!$E$4:$G$66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0" i="1"/>
  <c r="F49" i="1"/>
  <c r="F48" i="1"/>
  <c r="F47" i="1"/>
  <c r="F29" i="1"/>
  <c r="F23" i="1"/>
  <c r="F22" i="1"/>
  <c r="F17" i="1"/>
  <c r="F16" i="1"/>
  <c r="F15" i="1"/>
  <c r="F7" i="1"/>
  <c r="F6" i="1"/>
  <c r="C20" i="1"/>
  <c r="B20" i="1"/>
  <c r="C26" i="1"/>
  <c r="B26" i="1"/>
  <c r="C15" i="1"/>
  <c r="C14" i="1"/>
  <c r="B15" i="1"/>
  <c r="B14" i="1"/>
  <c r="C24" i="1"/>
  <c r="B24" i="1"/>
  <c r="C23" i="1"/>
  <c r="B23" i="1"/>
  <c r="C13" i="1"/>
  <c r="C12" i="1"/>
  <c r="B13" i="1"/>
  <c r="B12" i="1"/>
  <c r="C19" i="1"/>
  <c r="B19" i="1"/>
  <c r="C28" i="1"/>
  <c r="B28" i="1"/>
  <c r="C11" i="1"/>
  <c r="C10" i="1"/>
  <c r="B11" i="1"/>
  <c r="B10" i="1"/>
  <c r="C27" i="1"/>
  <c r="B27" i="1"/>
  <c r="C21" i="1"/>
  <c r="B21" i="1"/>
  <c r="C9" i="1"/>
  <c r="C8" i="1"/>
  <c r="B9" i="1"/>
  <c r="B8" i="1"/>
  <c r="C18" i="1"/>
  <c r="B18" i="1"/>
  <c r="C29" i="1"/>
  <c r="B29" i="1"/>
  <c r="C7" i="1"/>
  <c r="C6" i="1"/>
  <c r="B7" i="1"/>
  <c r="B6" i="1"/>
  <c r="C22" i="1"/>
  <c r="B22" i="1"/>
  <c r="C25" i="1"/>
  <c r="B25" i="1"/>
  <c r="C5" i="1"/>
  <c r="C4" i="1"/>
  <c r="B5" i="1"/>
  <c r="B4" i="1"/>
  <c r="F54" i="1"/>
  <c r="F55" i="1"/>
  <c r="F24" i="1"/>
  <c r="F27" i="1"/>
  <c r="F39" i="1"/>
  <c r="F18" i="1"/>
  <c r="F30" i="1"/>
  <c r="F31" i="1"/>
  <c r="F36" i="1"/>
  <c r="F26" i="1"/>
  <c r="F28" i="1"/>
  <c r="F25" i="1"/>
  <c r="F33" i="1"/>
  <c r="F34" i="1"/>
  <c r="F43" i="1"/>
  <c r="F45" i="1"/>
  <c r="F51" i="1"/>
  <c r="F5" i="1"/>
  <c r="F11" i="1"/>
  <c r="F9" i="1"/>
  <c r="F21" i="1" l="1"/>
  <c r="F40" i="1"/>
  <c r="F20" i="1"/>
  <c r="F19" i="1"/>
  <c r="F52" i="1"/>
  <c r="F14" i="1"/>
  <c r="F10" i="1"/>
  <c r="F13" i="1"/>
  <c r="F46" i="1"/>
  <c r="F42" i="1"/>
  <c r="F12" i="1"/>
  <c r="F38" i="1"/>
  <c r="F32" i="1"/>
  <c r="F8" i="1"/>
  <c r="F53" i="1"/>
  <c r="F44" i="1"/>
  <c r="F41" i="1"/>
  <c r="F37" i="1"/>
  <c r="F35" i="1"/>
</calcChain>
</file>

<file path=xl/sharedStrings.xml><?xml version="1.0" encoding="utf-8"?>
<sst xmlns="http://schemas.openxmlformats.org/spreadsheetml/2006/main" count="93" uniqueCount="81">
  <si>
    <t>Scorer</t>
  </si>
  <si>
    <t>% To win</t>
  </si>
  <si>
    <t>% to score</t>
  </si>
  <si>
    <t>% To Score over 0.5 goals</t>
  </si>
  <si>
    <t>% for Cleansheet</t>
  </si>
  <si>
    <t>% 3 or more Goals</t>
  </si>
  <si>
    <t>Vinicius</t>
  </si>
  <si>
    <t>Odds nach Linups</t>
  </si>
  <si>
    <t>Perez</t>
  </si>
  <si>
    <t>Araujo</t>
  </si>
  <si>
    <t>Celtic FC</t>
  </si>
  <si>
    <t>OSC Lille</t>
  </si>
  <si>
    <t>Leicester</t>
  </si>
  <si>
    <t>AEK Athen</t>
  </si>
  <si>
    <t>Sparta Praha</t>
  </si>
  <si>
    <t>Ac Milan</t>
  </si>
  <si>
    <t>Tottenham</t>
  </si>
  <si>
    <t>Royal Antwerp</t>
  </si>
  <si>
    <t>Wolfsberger AC</t>
  </si>
  <si>
    <t>Feyernoord Rotterdam</t>
  </si>
  <si>
    <t xml:space="preserve">Hoffenheim </t>
  </si>
  <si>
    <t>KAA Gent</t>
  </si>
  <si>
    <t>Yilmaz</t>
  </si>
  <si>
    <t>David</t>
  </si>
  <si>
    <t>Edouard</t>
  </si>
  <si>
    <t>Ouattara</t>
  </si>
  <si>
    <t>Weah</t>
  </si>
  <si>
    <t>Bamba</t>
  </si>
  <si>
    <t>Ajeti</t>
  </si>
  <si>
    <t>Griffiths</t>
  </si>
  <si>
    <t>Vardy</t>
  </si>
  <si>
    <t>Iheanacho</t>
  </si>
  <si>
    <t>Under</t>
  </si>
  <si>
    <t>Slimani</t>
  </si>
  <si>
    <t>Barnes</t>
  </si>
  <si>
    <t>Maddison</t>
  </si>
  <si>
    <t>Gray</t>
  </si>
  <si>
    <t>Rebic</t>
  </si>
  <si>
    <t>Colombo</t>
  </si>
  <si>
    <t>Calhanoglu</t>
  </si>
  <si>
    <t>Hauge</t>
  </si>
  <si>
    <t>Diaz</t>
  </si>
  <si>
    <t>Kessie</t>
  </si>
  <si>
    <t>Castillejo</t>
  </si>
  <si>
    <t>Maldini</t>
  </si>
  <si>
    <t>Saelemaeker</t>
  </si>
  <si>
    <t>Julis</t>
  </si>
  <si>
    <t>Kane</t>
  </si>
  <si>
    <t>Bale</t>
  </si>
  <si>
    <t>Son</t>
  </si>
  <si>
    <t>Alli</t>
  </si>
  <si>
    <t>Moura</t>
  </si>
  <si>
    <t>Bergwijn</t>
  </si>
  <si>
    <t>Clarke</t>
  </si>
  <si>
    <t>Mbokani</t>
  </si>
  <si>
    <t>Lo Celos</t>
  </si>
  <si>
    <t>Berghuis</t>
  </si>
  <si>
    <t>Linssen</t>
  </si>
  <si>
    <t>Jorgensen</t>
  </si>
  <si>
    <t>Vente</t>
  </si>
  <si>
    <t>Bozenik</t>
  </si>
  <si>
    <t>Hodzic</t>
  </si>
  <si>
    <t>Vizinger</t>
  </si>
  <si>
    <t>Joveljic</t>
  </si>
  <si>
    <t>Diemers</t>
  </si>
  <si>
    <t>Vielgut</t>
  </si>
  <si>
    <t>Kramaric</t>
  </si>
  <si>
    <t>Dabbur</t>
  </si>
  <si>
    <t>Belfodil</t>
  </si>
  <si>
    <t>Klauss</t>
  </si>
  <si>
    <t>Beier</t>
  </si>
  <si>
    <t>Skov</t>
  </si>
  <si>
    <t>Adamyan</t>
  </si>
  <si>
    <t>Baumgartner</t>
  </si>
  <si>
    <t>Bebou</t>
  </si>
  <si>
    <t>Larsen Bruun</t>
  </si>
  <si>
    <t>Geiger</t>
  </si>
  <si>
    <t>Grilits</t>
  </si>
  <si>
    <t>Depoitre</t>
  </si>
  <si>
    <t>John</t>
  </si>
  <si>
    <t>Kleindienst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</si>
</sst>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0" fontId="0" fillId="0" borderId="0" xfId="1" applyNumberFormat="1" applyFont="1"/>
    <xf numFmtId="2" fontId="0" fillId="0" borderId="0" xfId="0" applyNumberFormat="1"/>
    <xf numFmtId="9" fontId="0" fillId="0" borderId="0" xfId="1" applyFont="1"/>
    <xf numFmtId="2" fontId="0" fillId="0" borderId="0" xfId="1" applyNumberFormat="1" applyFont="1"/>
    <xf numFmtId="2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1" applyNumberFormat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4"/>
  <sheetViews>
    <sheetView tabSelected="1" zoomScaleNormal="100" workbookViewId="0">
      <selection activeCell="E4" sqref="E4:G66"/>
    </sheetView>
  </sheetViews>
  <sheetFormatPr baseColWidth="10" defaultRowHeight="15" x14ac:dyDescent="0.25"/>
  <cols>
    <col min="1" max="1" width="17.7109375" customWidth="1"/>
    <col min="2" max="2" width="23.85546875" customWidth="1"/>
    <col min="3" max="3" width="20.5703125" customWidth="1"/>
    <col min="4" max="4" width="24" customWidth="1"/>
    <col min="5" max="5" width="18.85546875" customWidth="1"/>
    <col min="6" max="6" width="15.5703125" customWidth="1"/>
    <col min="7" max="7" width="16.140625" customWidth="1"/>
    <col min="9" max="9" width="11.42578125" style="6"/>
  </cols>
  <sheetData>
    <row r="3" spans="1:13" x14ac:dyDescent="0.25">
      <c r="B3" s="6" t="s">
        <v>1</v>
      </c>
      <c r="C3" t="s">
        <v>4</v>
      </c>
      <c r="D3" t="s">
        <v>7</v>
      </c>
      <c r="F3" s="6"/>
      <c r="H3" s="3"/>
    </row>
    <row r="4" spans="1:13" x14ac:dyDescent="0.25">
      <c r="A4" t="s">
        <v>10</v>
      </c>
      <c r="B4" s="5">
        <f>1/3.75*100</f>
        <v>26.666666666666668</v>
      </c>
      <c r="C4" s="5">
        <f>1/5.4*100</f>
        <v>18.518518518518519</v>
      </c>
      <c r="D4" s="8"/>
      <c r="E4" s="3" t="s">
        <v>0</v>
      </c>
      <c r="F4" s="6" t="s">
        <v>2</v>
      </c>
      <c r="H4" s="1"/>
      <c r="I4" s="5"/>
    </row>
    <row r="5" spans="1:13" x14ac:dyDescent="0.25">
      <c r="A5" t="s">
        <v>11</v>
      </c>
      <c r="B5" s="5">
        <f>1/2.02*100</f>
        <v>49.504950495049506</v>
      </c>
      <c r="C5" s="5">
        <f>1/3.4*100</f>
        <v>29.411764705882355</v>
      </c>
      <c r="D5" s="8"/>
      <c r="E5" s="1" t="s">
        <v>30</v>
      </c>
      <c r="F5" s="5">
        <f>1/G5*100</f>
        <v>69.444444444444443</v>
      </c>
      <c r="G5">
        <v>1.44</v>
      </c>
      <c r="H5" s="4"/>
      <c r="I5" s="5"/>
    </row>
    <row r="6" spans="1:13" x14ac:dyDescent="0.25">
      <c r="A6" t="s">
        <v>12</v>
      </c>
      <c r="B6" s="5">
        <f>1/1.3*100</f>
        <v>76.92307692307692</v>
      </c>
      <c r="C6" s="5">
        <f>1/1.99*100</f>
        <v>50.251256281407031</v>
      </c>
      <c r="D6" s="8"/>
      <c r="E6" s="1" t="s">
        <v>68</v>
      </c>
      <c r="F6" s="5">
        <f>1/G6*100</f>
        <v>62.11180124223602</v>
      </c>
      <c r="G6">
        <v>1.61</v>
      </c>
      <c r="H6" s="4"/>
      <c r="I6" s="5"/>
    </row>
    <row r="7" spans="1:13" x14ac:dyDescent="0.25">
      <c r="A7" t="s">
        <v>13</v>
      </c>
      <c r="B7" s="5">
        <f>1/9.87*100</f>
        <v>10.131712259371835</v>
      </c>
      <c r="C7" s="5">
        <f>1/11*100</f>
        <v>9.0909090909090917</v>
      </c>
      <c r="D7" s="8"/>
      <c r="E7" s="1" t="s">
        <v>69</v>
      </c>
      <c r="F7" s="5">
        <f>1/G7*100</f>
        <v>58.139534883720934</v>
      </c>
      <c r="G7">
        <v>1.72</v>
      </c>
      <c r="H7" s="4"/>
      <c r="I7" s="5"/>
    </row>
    <row r="8" spans="1:13" x14ac:dyDescent="0.25">
      <c r="A8" t="s">
        <v>14</v>
      </c>
      <c r="B8" s="5">
        <f>1/5.74*100</f>
        <v>17.421602787456443</v>
      </c>
      <c r="C8" s="5">
        <f>1/7.6*100</f>
        <v>13.157894736842104</v>
      </c>
      <c r="D8" s="8"/>
      <c r="E8" s="1" t="s">
        <v>31</v>
      </c>
      <c r="F8" s="5">
        <f>1/G8*100</f>
        <v>55.555555555555557</v>
      </c>
      <c r="G8">
        <v>1.8</v>
      </c>
      <c r="H8" s="4"/>
      <c r="I8" s="5"/>
      <c r="M8" s="1"/>
    </row>
    <row r="9" spans="1:13" x14ac:dyDescent="0.25">
      <c r="A9" t="s">
        <v>15</v>
      </c>
      <c r="B9" s="5">
        <f>1/1.57*100</f>
        <v>63.694267515923563</v>
      </c>
      <c r="C9" s="5">
        <f>1/2.44*100</f>
        <v>40.983606557377051</v>
      </c>
      <c r="D9" s="8"/>
      <c r="E9" s="1" t="s">
        <v>22</v>
      </c>
      <c r="F9" s="5">
        <f>1/G9*100</f>
        <v>50</v>
      </c>
      <c r="G9">
        <v>2</v>
      </c>
      <c r="H9" s="4"/>
      <c r="I9" s="5"/>
    </row>
    <row r="10" spans="1:13" x14ac:dyDescent="0.25">
      <c r="A10" t="s">
        <v>16</v>
      </c>
      <c r="B10" s="5">
        <f>1/1.31*100</f>
        <v>76.33587786259541</v>
      </c>
      <c r="C10" s="5">
        <f>1/2.17*100</f>
        <v>46.082949308755758</v>
      </c>
      <c r="D10" s="8"/>
      <c r="E10" s="1" t="s">
        <v>37</v>
      </c>
      <c r="F10" s="5">
        <f>1/G10*100</f>
        <v>50</v>
      </c>
      <c r="G10">
        <v>2</v>
      </c>
      <c r="H10" s="4"/>
      <c r="I10" s="5"/>
    </row>
    <row r="11" spans="1:13" x14ac:dyDescent="0.25">
      <c r="A11" t="s">
        <v>17</v>
      </c>
      <c r="B11" s="5">
        <f>1/10.12*100</f>
        <v>9.8814229249011873</v>
      </c>
      <c r="C11" s="5">
        <f>1/11.5*100</f>
        <v>8.695652173913043</v>
      </c>
      <c r="D11" s="9"/>
      <c r="E11" s="1" t="s">
        <v>23</v>
      </c>
      <c r="F11" s="5">
        <f>1/G11*100</f>
        <v>47.619047619047613</v>
      </c>
      <c r="G11">
        <v>2.1</v>
      </c>
      <c r="H11" s="4"/>
      <c r="I11" s="5"/>
    </row>
    <row r="12" spans="1:13" x14ac:dyDescent="0.25">
      <c r="A12" t="s">
        <v>18</v>
      </c>
      <c r="B12" s="5">
        <f>1/2.91*100</f>
        <v>34.364261168384878</v>
      </c>
      <c r="C12" s="5">
        <f>1/4.5*100</f>
        <v>22.222222222222221</v>
      </c>
      <c r="D12" s="8"/>
      <c r="E12" s="1" t="s">
        <v>32</v>
      </c>
      <c r="F12" s="5">
        <f>1/G12*100</f>
        <v>47.619047619047613</v>
      </c>
      <c r="G12">
        <v>2.1</v>
      </c>
      <c r="H12" s="4"/>
      <c r="I12" s="5"/>
    </row>
    <row r="13" spans="1:13" x14ac:dyDescent="0.25">
      <c r="A13" t="s">
        <v>19</v>
      </c>
      <c r="B13" s="5">
        <f>1/2.33*100</f>
        <v>42.918454935622321</v>
      </c>
      <c r="C13" s="5">
        <f>1/3.8*100</f>
        <v>26.315789473684209</v>
      </c>
      <c r="D13" s="8"/>
      <c r="E13" s="1" t="s">
        <v>33</v>
      </c>
      <c r="F13" s="5">
        <f>1/G13*100</f>
        <v>47.619047619047613</v>
      </c>
      <c r="G13">
        <v>2.1</v>
      </c>
      <c r="H13" s="4"/>
      <c r="I13" s="5"/>
    </row>
    <row r="14" spans="1:13" x14ac:dyDescent="0.25">
      <c r="A14" t="s">
        <v>20</v>
      </c>
      <c r="B14" s="5">
        <f>1/1.4*100</f>
        <v>71.428571428571431</v>
      </c>
      <c r="C14" s="5">
        <f>1/2.66*100</f>
        <v>37.593984962406012</v>
      </c>
      <c r="D14" s="8"/>
      <c r="E14" s="1" t="s">
        <v>56</v>
      </c>
      <c r="F14" s="5">
        <f>1/G14*100</f>
        <v>47.619047619047613</v>
      </c>
      <c r="G14">
        <v>2.1</v>
      </c>
      <c r="H14" s="4"/>
      <c r="I14" s="5"/>
    </row>
    <row r="15" spans="1:13" x14ac:dyDescent="0.25">
      <c r="A15" t="s">
        <v>21</v>
      </c>
      <c r="B15" s="5">
        <f>1/7.21*100</f>
        <v>13.869625520110956</v>
      </c>
      <c r="C15" s="5">
        <f>1/10.5*100</f>
        <v>9.5238095238095237</v>
      </c>
      <c r="D15" s="8"/>
      <c r="E15" s="1" t="s">
        <v>70</v>
      </c>
      <c r="F15" s="5">
        <f>1/G15*100</f>
        <v>47.619047619047613</v>
      </c>
      <c r="G15">
        <v>2.1</v>
      </c>
      <c r="H15" s="4"/>
      <c r="I15" s="5"/>
    </row>
    <row r="16" spans="1:13" x14ac:dyDescent="0.25">
      <c r="B16" s="1"/>
      <c r="D16" s="1"/>
      <c r="E16" s="1" t="s">
        <v>71</v>
      </c>
      <c r="F16" s="5">
        <f>1/G16*100</f>
        <v>47.619047619047613</v>
      </c>
      <c r="G16">
        <v>2.1</v>
      </c>
      <c r="H16" s="4"/>
      <c r="I16" s="5"/>
    </row>
    <row r="17" spans="1:9" x14ac:dyDescent="0.25">
      <c r="B17" t="s">
        <v>3</v>
      </c>
      <c r="C17" t="s">
        <v>5</v>
      </c>
      <c r="D17" s="1"/>
      <c r="E17" s="1" t="s">
        <v>72</v>
      </c>
      <c r="F17" s="5">
        <f>1/G17*100</f>
        <v>47.619047619047613</v>
      </c>
      <c r="G17">
        <v>2.1</v>
      </c>
      <c r="H17" s="4"/>
      <c r="I17" s="5"/>
    </row>
    <row r="18" spans="1:9" x14ac:dyDescent="0.25">
      <c r="A18" t="s">
        <v>12</v>
      </c>
      <c r="B18" s="5">
        <f>1/1.06*100</f>
        <v>94.339622641509422</v>
      </c>
      <c r="C18" s="5">
        <f>1/2.14*100</f>
        <v>46.728971962616825</v>
      </c>
      <c r="D18" s="1"/>
      <c r="E18" s="1" t="s">
        <v>38</v>
      </c>
      <c r="F18" s="5">
        <f>1/G18*100</f>
        <v>45.454545454545453</v>
      </c>
      <c r="G18">
        <v>2.2000000000000002</v>
      </c>
      <c r="H18" s="4"/>
      <c r="I18" s="5"/>
    </row>
    <row r="19" spans="1:9" x14ac:dyDescent="0.25">
      <c r="A19" t="s">
        <v>16</v>
      </c>
      <c r="B19" s="5">
        <f>1/1.06*100</f>
        <v>94.339622641509422</v>
      </c>
      <c r="C19" s="5">
        <f>1/2.07*100</f>
        <v>48.309178743961354</v>
      </c>
      <c r="D19" s="1"/>
      <c r="E19" s="1" t="s">
        <v>57</v>
      </c>
      <c r="F19" s="5">
        <f>1/G19*100</f>
        <v>45.454545454545453</v>
      </c>
      <c r="G19">
        <v>2.2000000000000002</v>
      </c>
      <c r="H19" s="4"/>
      <c r="I19" s="5"/>
    </row>
    <row r="20" spans="1:9" x14ac:dyDescent="0.25">
      <c r="A20" t="s">
        <v>20</v>
      </c>
      <c r="B20" s="5">
        <f>1/1.07*100</f>
        <v>93.45794392523365</v>
      </c>
      <c r="C20" s="5">
        <f>1/2.13*100</f>
        <v>46.948356807511736</v>
      </c>
      <c r="D20" s="1"/>
      <c r="E20" s="1" t="s">
        <v>58</v>
      </c>
      <c r="F20" s="5">
        <f>1/G20*100</f>
        <v>45.454545454545453</v>
      </c>
      <c r="G20">
        <v>2.2000000000000002</v>
      </c>
      <c r="H20" s="4"/>
      <c r="I20" s="5"/>
    </row>
    <row r="21" spans="1:9" x14ac:dyDescent="0.25">
      <c r="A21" t="s">
        <v>15</v>
      </c>
      <c r="B21" s="5">
        <f>1/1.11*100</f>
        <v>90.090090090090087</v>
      </c>
      <c r="C21" s="5">
        <f>1/2.62*100</f>
        <v>38.167938931297705</v>
      </c>
      <c r="D21" s="1"/>
      <c r="E21" s="1" t="s">
        <v>24</v>
      </c>
      <c r="F21" s="5">
        <f>1/G21*100</f>
        <v>44.444444444444443</v>
      </c>
      <c r="G21">
        <v>2.25</v>
      </c>
      <c r="H21" s="4"/>
      <c r="I21" s="5"/>
    </row>
    <row r="22" spans="1:9" x14ac:dyDescent="0.25">
      <c r="A22" t="s">
        <v>11</v>
      </c>
      <c r="B22" s="5">
        <f>1/1.17*100</f>
        <v>85.470085470085479</v>
      </c>
      <c r="C22" s="5">
        <f>1/3.5*100</f>
        <v>28.571428571428569</v>
      </c>
      <c r="D22" s="1"/>
      <c r="E22" s="1" t="s">
        <v>73</v>
      </c>
      <c r="F22" s="5">
        <f>1/G22*100</f>
        <v>43.478260869565219</v>
      </c>
      <c r="G22">
        <v>2.2999999999999998</v>
      </c>
      <c r="H22" s="4"/>
      <c r="I22" s="5"/>
    </row>
    <row r="23" spans="1:9" x14ac:dyDescent="0.25">
      <c r="A23" t="s">
        <v>19</v>
      </c>
      <c r="B23" s="5">
        <f>1/1.22*100</f>
        <v>81.967213114754102</v>
      </c>
      <c r="C23" s="5">
        <f>1/4*100</f>
        <v>25</v>
      </c>
      <c r="D23" s="1"/>
      <c r="E23" s="1" t="s">
        <v>74</v>
      </c>
      <c r="F23" s="5">
        <f>1/G23*100</f>
        <v>43.478260869565219</v>
      </c>
      <c r="G23">
        <v>2.2999999999999998</v>
      </c>
      <c r="H23" s="4"/>
      <c r="I23" s="5"/>
    </row>
    <row r="24" spans="1:9" x14ac:dyDescent="0.25">
      <c r="A24" t="s">
        <v>18</v>
      </c>
      <c r="B24" s="5">
        <f>1/1.29*100</f>
        <v>77.519379844961236</v>
      </c>
      <c r="C24" s="5">
        <f>1/5*100</f>
        <v>20</v>
      </c>
      <c r="E24" s="1" t="s">
        <v>59</v>
      </c>
      <c r="F24" s="5">
        <f>1/G24*100</f>
        <v>42.194092827004212</v>
      </c>
      <c r="G24">
        <v>2.37</v>
      </c>
      <c r="H24" s="4"/>
      <c r="I24" s="5"/>
    </row>
    <row r="25" spans="1:9" x14ac:dyDescent="0.25">
      <c r="A25" t="s">
        <v>10</v>
      </c>
      <c r="B25" s="5">
        <f>1/1.33*100</f>
        <v>75.187969924812023</v>
      </c>
      <c r="C25" s="5">
        <f>1/6*100</f>
        <v>16.666666666666664</v>
      </c>
      <c r="E25" s="1" t="s">
        <v>34</v>
      </c>
      <c r="F25" s="5">
        <f>1/G25*100</f>
        <v>41.666666666666671</v>
      </c>
      <c r="G25">
        <v>2.4</v>
      </c>
      <c r="H25" s="4"/>
      <c r="I25" s="5"/>
    </row>
    <row r="26" spans="1:9" x14ac:dyDescent="0.25">
      <c r="A26" t="s">
        <v>21</v>
      </c>
      <c r="B26" s="5">
        <f>1/1.5*100</f>
        <v>66.666666666666657</v>
      </c>
      <c r="C26" s="5">
        <f>1/9.5*100</f>
        <v>10.526315789473683</v>
      </c>
      <c r="E26" s="1" t="s">
        <v>35</v>
      </c>
      <c r="F26" s="5">
        <f>1/G26*100</f>
        <v>41.666666666666671</v>
      </c>
      <c r="G26">
        <v>2.4</v>
      </c>
      <c r="H26" s="4"/>
      <c r="I26" s="5"/>
    </row>
    <row r="27" spans="1:9" x14ac:dyDescent="0.25">
      <c r="A27" t="s">
        <v>14</v>
      </c>
      <c r="B27" s="5">
        <f>1/1.53*100</f>
        <v>65.359477124183002</v>
      </c>
      <c r="C27" s="5">
        <f>1/11*100</f>
        <v>9.0909090909090917</v>
      </c>
      <c r="D27" s="1"/>
      <c r="E27" s="1" t="s">
        <v>60</v>
      </c>
      <c r="F27" s="5">
        <f>1/G27*100</f>
        <v>40</v>
      </c>
      <c r="G27">
        <v>2.5</v>
      </c>
      <c r="H27" s="4"/>
      <c r="I27" s="5"/>
    </row>
    <row r="28" spans="1:9" x14ac:dyDescent="0.25">
      <c r="A28" t="s">
        <v>17</v>
      </c>
      <c r="B28" s="5">
        <f>1/1.71*100</f>
        <v>58.479532163742689</v>
      </c>
      <c r="C28" s="5">
        <f>1/15*100</f>
        <v>6.666666666666667</v>
      </c>
      <c r="D28" s="1"/>
      <c r="E28" s="1" t="s">
        <v>8</v>
      </c>
      <c r="F28" s="5">
        <f>1/G28*100</f>
        <v>38.46153846153846</v>
      </c>
      <c r="G28">
        <v>2.6</v>
      </c>
      <c r="H28" s="4"/>
      <c r="I28" s="5"/>
    </row>
    <row r="29" spans="1:9" x14ac:dyDescent="0.25">
      <c r="A29" t="s">
        <v>13</v>
      </c>
      <c r="B29" s="5">
        <f>1/1.8*100</f>
        <v>55.555555555555557</v>
      </c>
      <c r="C29" s="5">
        <f>1/19*100</f>
        <v>5.2631578947368416</v>
      </c>
      <c r="D29" s="1"/>
      <c r="E29" s="1" t="s">
        <v>75</v>
      </c>
      <c r="F29" s="7">
        <f>1/G29*100</f>
        <v>38.46153846153846</v>
      </c>
      <c r="G29">
        <v>2.6</v>
      </c>
      <c r="H29" s="4"/>
      <c r="I29" s="5"/>
    </row>
    <row r="30" spans="1:9" x14ac:dyDescent="0.25">
      <c r="B30" s="5"/>
      <c r="C30" s="5"/>
      <c r="D30" s="1"/>
      <c r="E30" s="1" t="s">
        <v>39</v>
      </c>
      <c r="F30" s="5">
        <f>1/G30*100</f>
        <v>38.167938931297705</v>
      </c>
      <c r="G30">
        <v>2.62</v>
      </c>
      <c r="H30" s="4"/>
      <c r="I30" s="5"/>
    </row>
    <row r="31" spans="1:9" x14ac:dyDescent="0.25">
      <c r="B31" s="5"/>
      <c r="C31" s="5"/>
      <c r="D31" s="1"/>
      <c r="E31" s="1" t="s">
        <v>40</v>
      </c>
      <c r="F31" s="5">
        <f>1/G31*100</f>
        <v>38.167938931297705</v>
      </c>
      <c r="G31">
        <v>2.62</v>
      </c>
      <c r="H31" s="4"/>
      <c r="I31" s="5"/>
    </row>
    <row r="32" spans="1:9" x14ac:dyDescent="0.25">
      <c r="B32" s="5"/>
      <c r="C32" s="5"/>
      <c r="D32" s="1"/>
      <c r="E32" s="1" t="s">
        <v>25</v>
      </c>
      <c r="F32" s="5">
        <f>1/G32*100</f>
        <v>36.363636363636367</v>
      </c>
      <c r="G32">
        <v>2.75</v>
      </c>
      <c r="H32" s="4"/>
      <c r="I32" s="5"/>
    </row>
    <row r="33" spans="2:9" x14ac:dyDescent="0.25">
      <c r="B33" s="5"/>
      <c r="C33" s="5"/>
      <c r="D33" s="1"/>
      <c r="E33" s="1" t="s">
        <v>9</v>
      </c>
      <c r="F33" s="5">
        <f>1/G33*100</f>
        <v>36.363636363636367</v>
      </c>
      <c r="G33">
        <v>2.75</v>
      </c>
      <c r="H33" s="4"/>
      <c r="I33" s="5"/>
    </row>
    <row r="34" spans="2:9" x14ac:dyDescent="0.25">
      <c r="B34" s="5"/>
      <c r="C34" s="5"/>
      <c r="D34" s="1"/>
      <c r="E34" s="1" t="s">
        <v>26</v>
      </c>
      <c r="F34" s="5">
        <f>1/G34*100</f>
        <v>36.363636363636367</v>
      </c>
      <c r="G34">
        <v>2.75</v>
      </c>
      <c r="H34" s="4"/>
      <c r="I34" s="5"/>
    </row>
    <row r="35" spans="2:9" x14ac:dyDescent="0.25">
      <c r="B35" s="5"/>
      <c r="C35" s="5"/>
      <c r="D35" s="1"/>
      <c r="E35" s="1" t="s">
        <v>36</v>
      </c>
      <c r="F35" s="5">
        <f>1/G35*100</f>
        <v>36.363636363636367</v>
      </c>
      <c r="G35">
        <v>2.75</v>
      </c>
      <c r="H35" s="4"/>
      <c r="I35" s="5"/>
    </row>
    <row r="36" spans="2:9" x14ac:dyDescent="0.25">
      <c r="B36" s="5"/>
      <c r="C36" s="5"/>
      <c r="D36" s="1"/>
      <c r="E36" s="1" t="s">
        <v>41</v>
      </c>
      <c r="F36" s="5">
        <f>1/G36*100</f>
        <v>36.363636363636367</v>
      </c>
      <c r="G36">
        <v>2.75</v>
      </c>
      <c r="H36" s="4"/>
      <c r="I36" s="5"/>
    </row>
    <row r="37" spans="2:9" x14ac:dyDescent="0.25">
      <c r="B37" s="5"/>
      <c r="C37" s="5"/>
      <c r="D37" s="1"/>
      <c r="E37" s="1" t="s">
        <v>42</v>
      </c>
      <c r="F37" s="5">
        <f>1/G37*100</f>
        <v>36.363636363636367</v>
      </c>
      <c r="G37">
        <v>2.75</v>
      </c>
      <c r="H37" s="4"/>
      <c r="I37" s="5"/>
    </row>
    <row r="38" spans="2:9" x14ac:dyDescent="0.25">
      <c r="B38" s="5"/>
      <c r="C38" s="5"/>
      <c r="D38" s="1"/>
      <c r="E38" s="1" t="s">
        <v>43</v>
      </c>
      <c r="F38" s="5">
        <f>1/G38*100</f>
        <v>36.363636363636367</v>
      </c>
      <c r="G38">
        <v>2.75</v>
      </c>
      <c r="H38" s="4"/>
      <c r="I38" s="5"/>
    </row>
    <row r="39" spans="2:9" x14ac:dyDescent="0.25">
      <c r="C39" s="1"/>
      <c r="D39" s="1"/>
      <c r="E39" s="1" t="s">
        <v>61</v>
      </c>
      <c r="F39" s="5">
        <f>1/G39*100</f>
        <v>36.363636363636367</v>
      </c>
      <c r="G39">
        <v>2.75</v>
      </c>
      <c r="H39" s="4"/>
      <c r="I39" s="5"/>
    </row>
    <row r="40" spans="2:9" x14ac:dyDescent="0.25">
      <c r="C40" s="1"/>
      <c r="D40" s="1"/>
      <c r="E40" s="1" t="s">
        <v>62</v>
      </c>
      <c r="F40" s="5">
        <f>1/G40*100</f>
        <v>36.363636363636367</v>
      </c>
      <c r="G40">
        <v>2.75</v>
      </c>
      <c r="H40" s="4"/>
      <c r="I40" s="5"/>
    </row>
    <row r="41" spans="2:9" x14ac:dyDescent="0.25">
      <c r="D41" s="1"/>
      <c r="E41" s="1" t="s">
        <v>63</v>
      </c>
      <c r="F41" s="5">
        <f>1/G41*100</f>
        <v>36.363636363636367</v>
      </c>
      <c r="G41">
        <v>2.75</v>
      </c>
      <c r="H41" s="4"/>
      <c r="I41" s="5"/>
    </row>
    <row r="42" spans="2:9" x14ac:dyDescent="0.25">
      <c r="C42" s="5"/>
      <c r="D42" s="1"/>
      <c r="E42" s="1" t="s">
        <v>64</v>
      </c>
      <c r="F42" s="5">
        <f>1/G42*100</f>
        <v>36.363636363636367</v>
      </c>
      <c r="G42">
        <v>2.75</v>
      </c>
      <c r="H42" s="4"/>
      <c r="I42" s="5"/>
    </row>
    <row r="43" spans="2:9" x14ac:dyDescent="0.25">
      <c r="C43" s="5"/>
      <c r="D43" s="1"/>
      <c r="E43" s="1" t="s">
        <v>27</v>
      </c>
      <c r="F43" s="5">
        <f>1/G43*100</f>
        <v>34.843205574912886</v>
      </c>
      <c r="G43">
        <v>2.87</v>
      </c>
      <c r="H43" s="4"/>
      <c r="I43" s="5"/>
    </row>
    <row r="44" spans="2:9" x14ac:dyDescent="0.25">
      <c r="B44" s="1"/>
      <c r="C44" s="5"/>
      <c r="D44" s="1"/>
      <c r="E44" s="1" t="s">
        <v>65</v>
      </c>
      <c r="F44" s="5">
        <f>1/G44*100</f>
        <v>33.333333333333329</v>
      </c>
      <c r="G44">
        <v>3</v>
      </c>
      <c r="H44" s="4"/>
      <c r="I44" s="5"/>
    </row>
    <row r="45" spans="2:9" x14ac:dyDescent="0.25">
      <c r="C45" s="5"/>
      <c r="D45" s="1"/>
      <c r="E45" s="1" t="s">
        <v>28</v>
      </c>
      <c r="F45" s="5">
        <f>1/G45*100</f>
        <v>32.258064516129032</v>
      </c>
      <c r="G45">
        <v>3.1</v>
      </c>
      <c r="H45" s="4"/>
      <c r="I45" s="5"/>
    </row>
    <row r="46" spans="2:9" x14ac:dyDescent="0.25">
      <c r="C46" s="5"/>
      <c r="D46" s="1"/>
      <c r="E46" s="1" t="s">
        <v>44</v>
      </c>
      <c r="F46" s="5">
        <f>1/G46*100</f>
        <v>32.258064516129032</v>
      </c>
      <c r="G46">
        <v>3.1</v>
      </c>
      <c r="H46" s="4"/>
      <c r="I46" s="5"/>
    </row>
    <row r="47" spans="2:9" x14ac:dyDescent="0.25">
      <c r="C47" s="5"/>
      <c r="D47" s="1"/>
      <c r="E47" s="1" t="s">
        <v>76</v>
      </c>
      <c r="F47" s="5">
        <f>1/G47*100</f>
        <v>32.258064516129032</v>
      </c>
      <c r="G47">
        <v>3.1</v>
      </c>
      <c r="H47" s="4"/>
      <c r="I47" s="5"/>
    </row>
    <row r="48" spans="2:9" x14ac:dyDescent="0.25">
      <c r="C48" s="5"/>
      <c r="D48" s="1"/>
      <c r="E48" s="1" t="s">
        <v>77</v>
      </c>
      <c r="F48" s="5">
        <f>1/G48*100</f>
        <v>32.258064516129032</v>
      </c>
      <c r="G48">
        <v>3.1</v>
      </c>
      <c r="H48" s="4"/>
      <c r="I48" s="5"/>
    </row>
    <row r="49" spans="2:9" x14ac:dyDescent="0.25">
      <c r="C49" s="5"/>
      <c r="D49" s="1"/>
      <c r="E49" s="1" t="s">
        <v>78</v>
      </c>
      <c r="F49" s="5">
        <f>1/G49*100</f>
        <v>32.258064516129032</v>
      </c>
      <c r="G49">
        <v>3.1</v>
      </c>
      <c r="H49" s="4"/>
      <c r="I49" s="5"/>
    </row>
    <row r="50" spans="2:9" x14ac:dyDescent="0.25">
      <c r="C50" s="5"/>
      <c r="E50" s="1" t="s">
        <v>79</v>
      </c>
      <c r="F50" s="5">
        <f>1/G50*100</f>
        <v>32.258064516129032</v>
      </c>
      <c r="G50">
        <v>3.1</v>
      </c>
      <c r="H50" s="4"/>
      <c r="I50" s="5"/>
    </row>
    <row r="51" spans="2:9" x14ac:dyDescent="0.25">
      <c r="B51" s="1"/>
      <c r="C51" s="5"/>
      <c r="E51" s="1" t="s">
        <v>29</v>
      </c>
      <c r="F51" s="5">
        <f>1/G51*100</f>
        <v>31.25</v>
      </c>
      <c r="G51">
        <v>3.2</v>
      </c>
      <c r="H51" s="4"/>
      <c r="I51" s="5"/>
    </row>
    <row r="52" spans="2:9" x14ac:dyDescent="0.25">
      <c r="C52" s="5"/>
      <c r="E52" s="1" t="s">
        <v>45</v>
      </c>
      <c r="F52" s="5">
        <f>1/G52*100</f>
        <v>30.76923076923077</v>
      </c>
      <c r="G52">
        <v>3.25</v>
      </c>
      <c r="H52" s="4"/>
      <c r="I52" s="5"/>
    </row>
    <row r="53" spans="2:9" x14ac:dyDescent="0.25">
      <c r="C53" s="5"/>
      <c r="E53" s="1" t="s">
        <v>46</v>
      </c>
      <c r="F53" s="5">
        <f>1/G53*100</f>
        <v>30.76923076923077</v>
      </c>
      <c r="G53">
        <v>3.25</v>
      </c>
      <c r="H53" s="4"/>
      <c r="I53" s="5"/>
    </row>
    <row r="54" spans="2:9" x14ac:dyDescent="0.25">
      <c r="B54" s="1"/>
      <c r="C54" s="1"/>
      <c r="E54" s="1" t="s">
        <v>66</v>
      </c>
      <c r="F54" s="5">
        <f>1/G54*100</f>
        <v>30.76923076923077</v>
      </c>
      <c r="G54">
        <v>3.25</v>
      </c>
      <c r="H54" s="4"/>
      <c r="I54" s="5"/>
    </row>
    <row r="55" spans="2:9" x14ac:dyDescent="0.25">
      <c r="B55" s="1"/>
      <c r="C55" s="1"/>
      <c r="E55" s="1" t="s">
        <v>67</v>
      </c>
      <c r="F55" s="5">
        <f>1/G55*100</f>
        <v>30.76923076923077</v>
      </c>
      <c r="G55">
        <v>3.25</v>
      </c>
      <c r="H55" s="4"/>
      <c r="I55" s="5"/>
    </row>
    <row r="56" spans="2:9" x14ac:dyDescent="0.25">
      <c r="B56" s="1"/>
      <c r="C56" s="1"/>
      <c r="E56" s="1" t="s">
        <v>80</v>
      </c>
      <c r="F56" s="5">
        <f>1/G56*100</f>
        <v>30.76923076923077</v>
      </c>
      <c r="G56">
        <v>3.25</v>
      </c>
      <c r="H56" s="4"/>
      <c r="I56" s="5"/>
    </row>
    <row r="57" spans="2:9" x14ac:dyDescent="0.25">
      <c r="B57" s="1"/>
      <c r="C57" s="1"/>
      <c r="E57" s="1" t="s">
        <v>55</v>
      </c>
      <c r="F57" s="5">
        <v>3.1</v>
      </c>
      <c r="G57">
        <v>3</v>
      </c>
      <c r="H57" s="4"/>
      <c r="I57" s="5"/>
    </row>
    <row r="58" spans="2:9" x14ac:dyDescent="0.25">
      <c r="B58" s="1"/>
      <c r="C58" s="1"/>
      <c r="E58" s="1" t="s">
        <v>54</v>
      </c>
      <c r="F58" s="5">
        <v>2.87</v>
      </c>
      <c r="G58">
        <v>3</v>
      </c>
      <c r="H58" s="4"/>
      <c r="I58" s="5"/>
    </row>
    <row r="59" spans="2:9" x14ac:dyDescent="0.25">
      <c r="B59" s="1"/>
      <c r="C59" s="1"/>
      <c r="E59" s="1" t="s">
        <v>53</v>
      </c>
      <c r="F59" s="5">
        <v>2.75</v>
      </c>
      <c r="G59">
        <v>3</v>
      </c>
      <c r="H59" s="4"/>
      <c r="I59" s="5"/>
    </row>
    <row r="60" spans="2:9" x14ac:dyDescent="0.25">
      <c r="B60" s="1"/>
      <c r="C60" s="1"/>
      <c r="E60" s="1" t="s">
        <v>50</v>
      </c>
      <c r="F60" s="5">
        <v>2.37</v>
      </c>
      <c r="G60">
        <v>3</v>
      </c>
      <c r="H60" s="4"/>
      <c r="I60" s="7"/>
    </row>
    <row r="61" spans="2:9" x14ac:dyDescent="0.25">
      <c r="C61" s="1"/>
      <c r="E61" s="1" t="s">
        <v>51</v>
      </c>
      <c r="F61" s="5">
        <v>2.37</v>
      </c>
      <c r="G61">
        <v>3</v>
      </c>
      <c r="H61" s="1"/>
      <c r="I61" s="7"/>
    </row>
    <row r="62" spans="2:9" x14ac:dyDescent="0.25">
      <c r="B62" s="1"/>
      <c r="C62" s="1"/>
      <c r="E62" s="1" t="s">
        <v>52</v>
      </c>
      <c r="F62" s="5">
        <v>2.37</v>
      </c>
      <c r="G62">
        <v>3</v>
      </c>
      <c r="H62" s="1"/>
      <c r="I62" s="7"/>
    </row>
    <row r="63" spans="2:9" x14ac:dyDescent="0.25">
      <c r="B63" s="1"/>
      <c r="C63" s="1"/>
      <c r="E63" s="1" t="s">
        <v>48</v>
      </c>
      <c r="F63" s="5">
        <v>2.0499999999999998</v>
      </c>
      <c r="G63">
        <v>2.87</v>
      </c>
      <c r="H63" s="1"/>
      <c r="I63" s="7"/>
    </row>
    <row r="64" spans="2:9" x14ac:dyDescent="0.25">
      <c r="B64" s="1"/>
      <c r="C64" s="1"/>
      <c r="E64" s="1" t="s">
        <v>49</v>
      </c>
      <c r="F64" s="5">
        <v>2.0499999999999998</v>
      </c>
      <c r="G64">
        <v>2.87</v>
      </c>
      <c r="H64" s="1"/>
      <c r="I64" s="7"/>
    </row>
    <row r="65" spans="2:9" x14ac:dyDescent="0.25">
      <c r="C65" s="1"/>
      <c r="E65" s="1" t="s">
        <v>6</v>
      </c>
      <c r="F65" s="5">
        <v>1.72</v>
      </c>
      <c r="G65">
        <v>2.75</v>
      </c>
      <c r="H65" s="1"/>
      <c r="I65" s="7"/>
    </row>
    <row r="66" spans="2:9" x14ac:dyDescent="0.25">
      <c r="B66" s="1"/>
      <c r="C66" s="1"/>
      <c r="E66" s="1" t="s">
        <v>47</v>
      </c>
      <c r="F66" s="5">
        <v>1.53</v>
      </c>
      <c r="G66">
        <v>2.75</v>
      </c>
      <c r="H66" s="1"/>
      <c r="I66" s="7"/>
    </row>
    <row r="67" spans="2:9" x14ac:dyDescent="0.25">
      <c r="B67" s="1"/>
      <c r="C67" s="1"/>
      <c r="H67" s="1"/>
      <c r="I67" s="7"/>
    </row>
    <row r="68" spans="2:9" x14ac:dyDescent="0.25">
      <c r="B68" s="1"/>
      <c r="C68" s="1"/>
      <c r="H68" s="1"/>
      <c r="I68" s="7"/>
    </row>
    <row r="69" spans="2:9" x14ac:dyDescent="0.25">
      <c r="B69" s="1"/>
      <c r="C69" s="1"/>
      <c r="H69" s="1"/>
      <c r="I69" s="7"/>
    </row>
    <row r="70" spans="2:9" x14ac:dyDescent="0.25">
      <c r="B70" s="1"/>
      <c r="C70" s="1"/>
      <c r="H70" s="1"/>
      <c r="I70" s="7"/>
    </row>
    <row r="71" spans="2:9" x14ac:dyDescent="0.25">
      <c r="B71" s="1"/>
      <c r="C71" s="2"/>
      <c r="H71" s="1"/>
      <c r="I71" s="7"/>
    </row>
    <row r="72" spans="2:9" x14ac:dyDescent="0.25">
      <c r="B72" s="1"/>
      <c r="C72" s="2"/>
      <c r="H72" s="1"/>
      <c r="I72" s="7"/>
    </row>
    <row r="73" spans="2:9" x14ac:dyDescent="0.25">
      <c r="C73" s="2"/>
      <c r="H73" s="1"/>
      <c r="I73" s="7"/>
    </row>
    <row r="74" spans="2:9" x14ac:dyDescent="0.25">
      <c r="C74" s="2"/>
    </row>
    <row r="75" spans="2:9" x14ac:dyDescent="0.25">
      <c r="C75" s="2"/>
    </row>
    <row r="76" spans="2:9" x14ac:dyDescent="0.25">
      <c r="C76" s="2"/>
    </row>
    <row r="77" spans="2:9" x14ac:dyDescent="0.25">
      <c r="B77" s="1"/>
      <c r="C77" s="2"/>
    </row>
    <row r="78" spans="2:9" x14ac:dyDescent="0.25">
      <c r="B78" s="1"/>
      <c r="C78" s="2"/>
    </row>
    <row r="79" spans="2:9" x14ac:dyDescent="0.25">
      <c r="B79" s="1"/>
      <c r="C79" s="2"/>
    </row>
    <row r="80" spans="2:9" x14ac:dyDescent="0.25">
      <c r="B80" s="1"/>
      <c r="C80" s="2"/>
    </row>
    <row r="81" spans="2:3" x14ac:dyDescent="0.25">
      <c r="B81" s="1"/>
      <c r="C81" s="2"/>
    </row>
    <row r="82" spans="2:3" x14ac:dyDescent="0.25">
      <c r="B82" s="1"/>
      <c r="C82" s="2"/>
    </row>
    <row r="83" spans="2:3" x14ac:dyDescent="0.25">
      <c r="B83" s="1"/>
      <c r="C83" s="2"/>
    </row>
    <row r="84" spans="2:3" x14ac:dyDescent="0.25">
      <c r="B84" s="1"/>
      <c r="C84" s="2"/>
    </row>
    <row r="85" spans="2:3" x14ac:dyDescent="0.25">
      <c r="B85" s="1"/>
      <c r="C85" s="2"/>
    </row>
    <row r="86" spans="2:3" x14ac:dyDescent="0.25">
      <c r="B86" s="1"/>
      <c r="C86" s="2"/>
    </row>
    <row r="87" spans="2:3" x14ac:dyDescent="0.25">
      <c r="B87" s="1"/>
      <c r="C87" s="2"/>
    </row>
    <row r="88" spans="2:3" x14ac:dyDescent="0.25">
      <c r="B88" s="1"/>
      <c r="C88" s="2"/>
    </row>
    <row r="89" spans="2:3" x14ac:dyDescent="0.25">
      <c r="B89" s="1"/>
      <c r="C89" s="2"/>
    </row>
    <row r="90" spans="2:3" x14ac:dyDescent="0.25">
      <c r="B90" s="1"/>
      <c r="C90" s="2"/>
    </row>
    <row r="91" spans="2:3" x14ac:dyDescent="0.25">
      <c r="B91" s="1"/>
      <c r="C91" s="2"/>
    </row>
    <row r="92" spans="2:3" x14ac:dyDescent="0.25">
      <c r="B92" s="1"/>
      <c r="C92" s="2"/>
    </row>
    <row r="93" spans="2:3" x14ac:dyDescent="0.25">
      <c r="B93" s="1"/>
      <c r="C93" s="2"/>
    </row>
    <row r="94" spans="2:3" x14ac:dyDescent="0.25">
      <c r="B94" s="1"/>
    </row>
  </sheetData>
  <autoFilter ref="E4:G66">
    <sortState ref="E5:G66">
      <sortCondition descending="1" ref="F4:F66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mrschumach</cp:lastModifiedBy>
  <dcterms:created xsi:type="dcterms:W3CDTF">2020-09-03T07:50:50Z</dcterms:created>
  <dcterms:modified xsi:type="dcterms:W3CDTF">2020-12-10T14:16:59Z</dcterms:modified>
</cp:coreProperties>
</file>